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240" activeTab="1"/>
  </bookViews>
  <sheets>
    <sheet name="Reprezentati legali" sheetId="1" r:id="rId1"/>
    <sheet name="valori contracte 2018" sheetId="2" r:id="rId2"/>
  </sheets>
  <definedNames/>
  <calcPr fullCalcOnLoad="1"/>
</workbook>
</file>

<file path=xl/sharedStrings.xml><?xml version="1.0" encoding="utf-8"?>
<sst xmlns="http://schemas.openxmlformats.org/spreadsheetml/2006/main" count="86" uniqueCount="53">
  <si>
    <t>Nr. Crt.</t>
  </si>
  <si>
    <t>Unitatea sanitara</t>
  </si>
  <si>
    <t>Reprezentant legal</t>
  </si>
  <si>
    <t>Spitalul Clinic Judetean de Urgenta Tg.Mures</t>
  </si>
  <si>
    <t>Spital Clinic Judetean .Mures</t>
  </si>
  <si>
    <t>Spitalul Municipal Sighisoara</t>
  </si>
  <si>
    <t>Spitalul Municipal "Dr. Eugen Nicoara" Reghin</t>
  </si>
  <si>
    <t>Spitalul Municipal "Dr. Gh.Marinescu" Tarnaveni</t>
  </si>
  <si>
    <t>Spitalul Orasenesc "Dr. Valer Russu" Ludus</t>
  </si>
  <si>
    <t>Spitalul Orasenesc Singeorgiu de Padure</t>
  </si>
  <si>
    <t>Spitalul Sovata-Niraj</t>
  </si>
  <si>
    <t>Dr. Tar Irma Gabriella</t>
  </si>
  <si>
    <t>Dr. Neagoş Lucian Valer</t>
  </si>
  <si>
    <t>Centrul Medical Topmed</t>
  </si>
  <si>
    <t>Dr. Gomotîrceanu Adriana</t>
  </si>
  <si>
    <t>Centrul Medical Nova Hospital</t>
  </si>
  <si>
    <t>Centrul Medical Cardiomed</t>
  </si>
  <si>
    <t>Centrul Medical Puls</t>
  </si>
  <si>
    <t>Dr. Mucenic Cristian</t>
  </si>
  <si>
    <t>Dr. Masca Aurelia</t>
  </si>
  <si>
    <t>Mailat Virgil</t>
  </si>
  <si>
    <t>Ec. Dragan Lucian Ioan</t>
  </si>
  <si>
    <t>Dr . Claudiu Puiac</t>
  </si>
  <si>
    <t>Institutul de Urgenta pentru Boli Cardiovasculare si Transplant Tg Mures</t>
  </si>
  <si>
    <t>Prof. Dr. Klara Branzaniuc</t>
  </si>
  <si>
    <t>Dr. Dancescu Mihai Valeriu</t>
  </si>
  <si>
    <t>TOTAL</t>
  </si>
  <si>
    <t>SC.Best Med Serv  SRL</t>
  </si>
  <si>
    <t>SC Ral med SRL</t>
  </si>
  <si>
    <t>Dr. Oprean Anca</t>
  </si>
  <si>
    <t>SC Actamedica SRL</t>
  </si>
  <si>
    <t>Dr. Nicolau Carmen</t>
  </si>
  <si>
    <t>Ec Claudia Utiu</t>
  </si>
  <si>
    <t>Dr. Fărcaș Narcisa</t>
  </si>
  <si>
    <t>Leonte Brândușa Cătălina</t>
  </si>
  <si>
    <t>Ec Utiu Claudia</t>
  </si>
  <si>
    <t>Leonte Brandusa Catalina</t>
  </si>
  <si>
    <t>SC.BEST MED SERV SRL</t>
  </si>
  <si>
    <t>SC Ral Med Centru Medical SRL</t>
  </si>
  <si>
    <t>SC Endo Artroscopia SRL</t>
  </si>
  <si>
    <t>Dr Gabos Grecu Marieta</t>
  </si>
  <si>
    <t xml:space="preserve"> Dr. Bățagă Simona Cristiana</t>
  </si>
  <si>
    <t>Ec. Meghesan Zsuzsanna</t>
  </si>
  <si>
    <t>SC Psihosan Serv SRL *)</t>
  </si>
  <si>
    <t>Dr.Girbovan Ovidiu</t>
  </si>
  <si>
    <t>Centrul Medical Galenus **)</t>
  </si>
  <si>
    <t>LISTA PRIVIND FURNIZORII DE SERVICII MEDICALE SPITALICESTI AFLATI IN RELATIE CONTRACTUALA CU CASA DE ASIGURARI DE SANATATE MURES SI SUMELE CONTRACTATE IN ANUL  2018</t>
  </si>
  <si>
    <t>Sume contractate in anul 2018 pentru perioada ianuarie-martie 2018</t>
  </si>
  <si>
    <t>LISTA PRIVIND FURNIZORII DE SERVICII MEDICALE SPITALICESTI AFLATI IN RELATIE CONTRACTUALA CU CASA DE ASIGURARI DE SANATATE MURES  PENTRU ANUL 2018</t>
  </si>
  <si>
    <t xml:space="preserve">ANEXA NR 9 </t>
  </si>
  <si>
    <t>Sume contractate in anul 2018 pentru perioada mai- decembrie 2018</t>
  </si>
  <si>
    <t>Sume contractate in anul 2018 pentru perioada ianuarie - decembrie 2018</t>
  </si>
  <si>
    <t>Sume contractate in anul 2018 pentru luna aprilie 2018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</si>
</sst>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9" fontId="0" fillId="0" borderId="0" xfId="42" applyFont="1" applyAlignment="1">
      <alignment/>
    </xf>
    <xf numFmtId="179" fontId="1" fillId="0" borderId="0" xfId="42" applyFont="1" applyAlignment="1" quotePrefix="1">
      <alignment/>
    </xf>
    <xf numFmtId="49" fontId="1" fillId="0" borderId="10" xfId="42" applyNumberFormat="1" applyFont="1" applyBorder="1" applyAlignment="1">
      <alignment horizontal="center" wrapText="1"/>
    </xf>
    <xf numFmtId="179" fontId="1" fillId="0" borderId="10" xfId="42" applyFont="1" applyBorder="1" applyAlignment="1">
      <alignment horizontal="center" vertical="center" wrapText="1"/>
    </xf>
    <xf numFmtId="179" fontId="1" fillId="0" borderId="10" xfId="42" applyFont="1" applyBorder="1" applyAlignment="1">
      <alignment horizontal="center" wrapText="1"/>
    </xf>
    <xf numFmtId="179" fontId="1" fillId="0" borderId="11" xfId="42" applyFont="1" applyBorder="1" applyAlignment="1">
      <alignment horizontal="center" vertical="center" wrapText="1"/>
    </xf>
    <xf numFmtId="49" fontId="0" fillId="0" borderId="12" xfId="42" applyNumberFormat="1" applyFont="1" applyBorder="1" applyAlignment="1">
      <alignment wrapText="1"/>
    </xf>
    <xf numFmtId="49" fontId="0" fillId="0" borderId="13" xfId="42" applyNumberFormat="1" applyFont="1" applyBorder="1" applyAlignment="1">
      <alignment wrapText="1"/>
    </xf>
    <xf numFmtId="179" fontId="0" fillId="0" borderId="13" xfId="42" applyFont="1" applyBorder="1" applyAlignment="1">
      <alignment/>
    </xf>
    <xf numFmtId="180" fontId="1" fillId="0" borderId="14" xfId="42" applyNumberFormat="1" applyFont="1" applyBorder="1" applyAlignment="1">
      <alignment horizontal="right"/>
    </xf>
    <xf numFmtId="180" fontId="1" fillId="0" borderId="15" xfId="42" applyNumberFormat="1" applyFont="1" applyBorder="1" applyAlignment="1">
      <alignment horizontal="right"/>
    </xf>
    <xf numFmtId="179" fontId="1" fillId="0" borderId="13" xfId="42" applyFont="1" applyBorder="1" applyAlignment="1">
      <alignment horizontal="left" vertical="center" wrapText="1"/>
    </xf>
    <xf numFmtId="49" fontId="2" fillId="0" borderId="13" xfId="42" applyNumberFormat="1" applyFont="1" applyBorder="1" applyAlignment="1">
      <alignment wrapText="1"/>
    </xf>
    <xf numFmtId="179" fontId="1" fillId="0" borderId="13" xfId="42" applyFont="1" applyBorder="1" applyAlignment="1">
      <alignment horizontal="left"/>
    </xf>
    <xf numFmtId="179" fontId="1" fillId="0" borderId="13" xfId="42" applyFont="1" applyBorder="1" applyAlignment="1">
      <alignment/>
    </xf>
    <xf numFmtId="179" fontId="1" fillId="0" borderId="13" xfId="42" applyFont="1" applyBorder="1" applyAlignment="1">
      <alignment/>
    </xf>
    <xf numFmtId="179" fontId="1" fillId="0" borderId="12" xfId="42" applyFont="1" applyBorder="1" applyAlignment="1">
      <alignment horizontal="left" vertical="center" wrapText="1"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9" fontId="1" fillId="0" borderId="17" xfId="42" applyFont="1" applyBorder="1" applyAlignment="1">
      <alignment/>
    </xf>
    <xf numFmtId="179" fontId="0" fillId="0" borderId="13" xfId="42" applyFont="1" applyFill="1" applyBorder="1" applyAlignment="1">
      <alignment/>
    </xf>
    <xf numFmtId="179" fontId="0" fillId="0" borderId="12" xfId="42" applyFont="1" applyFill="1" applyBorder="1" applyAlignment="1">
      <alignment/>
    </xf>
    <xf numFmtId="180" fontId="1" fillId="0" borderId="18" xfId="42" applyNumberFormat="1" applyFont="1" applyBorder="1" applyAlignment="1">
      <alignment horizontal="right"/>
    </xf>
    <xf numFmtId="179" fontId="0" fillId="0" borderId="16" xfId="42" applyFont="1" applyFill="1" applyBorder="1" applyAlignment="1">
      <alignment/>
    </xf>
    <xf numFmtId="49" fontId="0" fillId="0" borderId="19" xfId="42" applyNumberFormat="1" applyFont="1" applyBorder="1" applyAlignment="1">
      <alignment wrapText="1"/>
    </xf>
    <xf numFmtId="49" fontId="0" fillId="0" borderId="20" xfId="42" applyNumberFormat="1" applyFont="1" applyBorder="1" applyAlignment="1">
      <alignment wrapText="1"/>
    </xf>
    <xf numFmtId="49" fontId="2" fillId="0" borderId="20" xfId="42" applyNumberFormat="1" applyFont="1" applyBorder="1" applyAlignment="1">
      <alignment wrapText="1"/>
    </xf>
    <xf numFmtId="179" fontId="0" fillId="0" borderId="20" xfId="42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9" fontId="1" fillId="0" borderId="0" xfId="42" applyFont="1" applyAlignment="1">
      <alignment/>
    </xf>
    <xf numFmtId="179" fontId="0" fillId="0" borderId="0" xfId="42" applyFont="1" applyAlignment="1">
      <alignment/>
    </xf>
    <xf numFmtId="179" fontId="0" fillId="0" borderId="12" xfId="42" applyFont="1" applyBorder="1" applyAlignment="1">
      <alignment/>
    </xf>
    <xf numFmtId="179" fontId="0" fillId="0" borderId="19" xfId="42" applyFont="1" applyBorder="1" applyAlignment="1">
      <alignment/>
    </xf>
    <xf numFmtId="179" fontId="0" fillId="0" borderId="16" xfId="42" applyFont="1" applyBorder="1" applyAlignment="1">
      <alignment/>
    </xf>
    <xf numFmtId="179" fontId="0" fillId="0" borderId="21" xfId="42" applyFont="1" applyBorder="1" applyAlignment="1">
      <alignment/>
    </xf>
    <xf numFmtId="179" fontId="1" fillId="0" borderId="22" xfId="42" applyFont="1" applyBorder="1" applyAlignment="1">
      <alignment/>
    </xf>
    <xf numFmtId="179" fontId="1" fillId="0" borderId="0" xfId="42" applyFont="1" applyAlignment="1">
      <alignment horizontal="center" vertical="center" wrapText="1"/>
    </xf>
    <xf numFmtId="179" fontId="1" fillId="0" borderId="23" xfId="42" applyFont="1" applyBorder="1" applyAlignment="1">
      <alignment horizontal="center"/>
    </xf>
    <xf numFmtId="179" fontId="1" fillId="0" borderId="22" xfId="42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34" sqref="A34:B34"/>
    </sheetView>
  </sheetViews>
  <sheetFormatPr defaultColWidth="9.140625" defaultRowHeight="12.75"/>
  <cols>
    <col min="1" max="1" width="8.421875" style="1" customWidth="1"/>
    <col min="2" max="2" width="68.140625" style="1" bestFit="1" customWidth="1"/>
    <col min="3" max="3" width="41.140625" style="1" bestFit="1" customWidth="1"/>
    <col min="4" max="16384" width="9.140625" style="1" customWidth="1"/>
  </cols>
  <sheetData>
    <row r="1" ht="12.75">
      <c r="A1" s="33" t="s">
        <v>49</v>
      </c>
    </row>
    <row r="5" spans="2:3" ht="26.25" customHeight="1">
      <c r="B5" s="40" t="s">
        <v>48</v>
      </c>
      <c r="C5" s="40"/>
    </row>
    <row r="7" spans="2:3" ht="13.5" thickBot="1">
      <c r="B7" s="2"/>
      <c r="C7" s="2"/>
    </row>
    <row r="8" spans="1:3" ht="13.5" thickBot="1">
      <c r="A8" s="3" t="s">
        <v>0</v>
      </c>
      <c r="B8" s="4" t="s">
        <v>1</v>
      </c>
      <c r="C8" s="5" t="s">
        <v>2</v>
      </c>
    </row>
    <row r="9" spans="1:3" ht="12.75">
      <c r="A9" s="10">
        <v>1</v>
      </c>
      <c r="B9" s="17" t="s">
        <v>3</v>
      </c>
      <c r="C9" s="27" t="s">
        <v>22</v>
      </c>
    </row>
    <row r="10" spans="1:3" ht="12.75">
      <c r="A10" s="11">
        <v>2</v>
      </c>
      <c r="B10" s="12" t="s">
        <v>4</v>
      </c>
      <c r="C10" s="8" t="s">
        <v>44</v>
      </c>
    </row>
    <row r="11" spans="1:3" ht="12.75">
      <c r="A11" s="11">
        <v>3</v>
      </c>
      <c r="B11" s="12" t="s">
        <v>5</v>
      </c>
      <c r="C11" s="29" t="s">
        <v>19</v>
      </c>
    </row>
    <row r="12" spans="1:3" ht="12.75">
      <c r="A12" s="11">
        <v>4</v>
      </c>
      <c r="B12" s="12" t="s">
        <v>6</v>
      </c>
      <c r="C12" s="28" t="s">
        <v>33</v>
      </c>
    </row>
    <row r="13" spans="1:3" ht="12.75">
      <c r="A13" s="11">
        <v>5</v>
      </c>
      <c r="B13" s="12" t="s">
        <v>7</v>
      </c>
      <c r="C13" s="28" t="s">
        <v>42</v>
      </c>
    </row>
    <row r="14" spans="1:3" ht="12.75">
      <c r="A14" s="11">
        <v>6</v>
      </c>
      <c r="B14" s="12" t="s">
        <v>8</v>
      </c>
      <c r="C14" s="28" t="s">
        <v>32</v>
      </c>
    </row>
    <row r="15" spans="1:3" ht="12.75">
      <c r="A15" s="11">
        <v>7</v>
      </c>
      <c r="B15" s="12" t="s">
        <v>9</v>
      </c>
      <c r="C15" s="28" t="s">
        <v>21</v>
      </c>
    </row>
    <row r="16" spans="1:3" ht="12.75">
      <c r="A16" s="11">
        <v>8</v>
      </c>
      <c r="B16" s="12" t="s">
        <v>10</v>
      </c>
      <c r="C16" s="28" t="s">
        <v>11</v>
      </c>
    </row>
    <row r="17" spans="1:3" ht="12.75">
      <c r="A17" s="11">
        <v>9</v>
      </c>
      <c r="B17" s="14" t="s">
        <v>13</v>
      </c>
      <c r="C17" s="28" t="s">
        <v>14</v>
      </c>
    </row>
    <row r="18" spans="1:3" ht="12.75">
      <c r="A18" s="11">
        <v>10</v>
      </c>
      <c r="B18" s="15" t="s">
        <v>15</v>
      </c>
      <c r="C18" s="28" t="s">
        <v>20</v>
      </c>
    </row>
    <row r="19" spans="1:3" ht="12.75">
      <c r="A19" s="11">
        <v>11</v>
      </c>
      <c r="B19" s="15" t="s">
        <v>16</v>
      </c>
      <c r="C19" s="28" t="s">
        <v>34</v>
      </c>
    </row>
    <row r="20" spans="1:3" ht="12.75">
      <c r="A20" s="11">
        <v>12</v>
      </c>
      <c r="B20" s="16" t="s">
        <v>17</v>
      </c>
      <c r="C20" s="30" t="s">
        <v>18</v>
      </c>
    </row>
    <row r="21" spans="1:3" ht="12.75">
      <c r="A21" s="11">
        <v>13</v>
      </c>
      <c r="B21" s="18" t="s">
        <v>23</v>
      </c>
      <c r="C21" s="31" t="s">
        <v>24</v>
      </c>
    </row>
    <row r="22" spans="1:3" ht="12.75">
      <c r="A22" s="11">
        <v>14</v>
      </c>
      <c r="B22" s="18" t="s">
        <v>27</v>
      </c>
      <c r="C22" s="31" t="s">
        <v>25</v>
      </c>
    </row>
    <row r="23" spans="1:3" ht="12.75">
      <c r="A23" s="11">
        <v>15</v>
      </c>
      <c r="B23" s="18" t="s">
        <v>28</v>
      </c>
      <c r="C23" s="31" t="s">
        <v>29</v>
      </c>
    </row>
    <row r="24" spans="1:3" ht="12.75">
      <c r="A24" s="11">
        <v>16</v>
      </c>
      <c r="B24" s="18" t="s">
        <v>30</v>
      </c>
      <c r="C24" s="31" t="s">
        <v>31</v>
      </c>
    </row>
    <row r="25" spans="1:3" ht="13.5" thickBot="1">
      <c r="A25" s="11">
        <v>17</v>
      </c>
      <c r="B25" s="19" t="s">
        <v>39</v>
      </c>
      <c r="C25" s="32" t="s">
        <v>41</v>
      </c>
    </row>
    <row r="27" ht="12.75">
      <c r="A27" s="33"/>
    </row>
    <row r="28" ht="12.75">
      <c r="A28" s="33"/>
    </row>
    <row r="34" ht="12.75">
      <c r="A34" s="34"/>
    </row>
  </sheetData>
  <sheetProtection/>
  <mergeCells count="1">
    <mergeCell ref="B5:C5"/>
  </mergeCells>
  <printOptions/>
  <pageMargins left="0.1968503937007874" right="0.15748031496062992" top="0.1968503937007874" bottom="0.15748031496062992" header="0.196850393700787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8.421875" style="1" customWidth="1"/>
    <col min="2" max="2" width="68.140625" style="1" bestFit="1" customWidth="1"/>
    <col min="3" max="3" width="41.140625" style="1" bestFit="1" customWidth="1"/>
    <col min="4" max="4" width="22.8515625" style="1" customWidth="1"/>
    <col min="5" max="7" width="15.00390625" style="1" bestFit="1" customWidth="1"/>
    <col min="8" max="16384" width="9.140625" style="1" customWidth="1"/>
  </cols>
  <sheetData>
    <row r="1" spans="2:3" ht="26.25" customHeight="1">
      <c r="B1" s="40" t="s">
        <v>46</v>
      </c>
      <c r="C1" s="40"/>
    </row>
    <row r="3" spans="2:3" ht="13.5" thickBot="1">
      <c r="B3" s="2"/>
      <c r="C3" s="2"/>
    </row>
    <row r="4" spans="1:7" ht="102.75" thickBot="1">
      <c r="A4" s="3" t="s">
        <v>0</v>
      </c>
      <c r="B4" s="4" t="s">
        <v>1</v>
      </c>
      <c r="C4" s="5" t="s">
        <v>2</v>
      </c>
      <c r="D4" s="6" t="s">
        <v>47</v>
      </c>
      <c r="E4" s="6" t="s">
        <v>52</v>
      </c>
      <c r="F4" s="6" t="s">
        <v>50</v>
      </c>
      <c r="G4" s="6" t="s">
        <v>51</v>
      </c>
    </row>
    <row r="5" spans="1:7" ht="12.75">
      <c r="A5" s="10">
        <v>1</v>
      </c>
      <c r="B5" s="17" t="s">
        <v>3</v>
      </c>
      <c r="C5" s="7" t="s">
        <v>22</v>
      </c>
      <c r="D5" s="24">
        <v>33712242.75</v>
      </c>
      <c r="E5" s="35">
        <v>11371384.28</v>
      </c>
      <c r="F5" s="35">
        <f>91797412.64-106892.65</f>
        <v>91690519.99</v>
      </c>
      <c r="G5" s="36">
        <f>F5+E5+D5</f>
        <v>136774147.01999998</v>
      </c>
    </row>
    <row r="6" spans="1:7" ht="12.75">
      <c r="A6" s="11">
        <v>2</v>
      </c>
      <c r="B6" s="12" t="s">
        <v>4</v>
      </c>
      <c r="C6" s="8" t="s">
        <v>44</v>
      </c>
      <c r="D6" s="23">
        <f>23638823.37</f>
        <v>23638823.37</v>
      </c>
      <c r="E6" s="9">
        <v>7551813.52</v>
      </c>
      <c r="F6" s="9">
        <f>65479921.8+548626.04</f>
        <v>66028547.839999996</v>
      </c>
      <c r="G6" s="30">
        <f aca="true" t="shared" si="0" ref="G6:G23">F6+E6+D6</f>
        <v>97219184.73</v>
      </c>
    </row>
    <row r="7" spans="1:7" ht="12.75">
      <c r="A7" s="11">
        <v>3</v>
      </c>
      <c r="B7" s="12" t="s">
        <v>5</v>
      </c>
      <c r="C7" s="13" t="s">
        <v>19</v>
      </c>
      <c r="D7" s="23">
        <v>3263306.84</v>
      </c>
      <c r="E7" s="9">
        <v>1078537.96</v>
      </c>
      <c r="F7" s="9">
        <f>8847969-72897.48</f>
        <v>8775071.52</v>
      </c>
      <c r="G7" s="30">
        <f t="shared" si="0"/>
        <v>13116916.32</v>
      </c>
    </row>
    <row r="8" spans="1:7" ht="12.75">
      <c r="A8" s="11">
        <v>6</v>
      </c>
      <c r="B8" s="12" t="s">
        <v>8</v>
      </c>
      <c r="C8" s="8" t="s">
        <v>35</v>
      </c>
      <c r="D8" s="23">
        <f>3144192.38</f>
        <v>3144192.38</v>
      </c>
      <c r="E8" s="9">
        <v>1088880.38</v>
      </c>
      <c r="F8" s="9">
        <f>8199544.06-1083.21</f>
        <v>8198460.85</v>
      </c>
      <c r="G8" s="30">
        <f t="shared" si="0"/>
        <v>12431533.61</v>
      </c>
    </row>
    <row r="9" spans="1:7" ht="12.75">
      <c r="A9" s="11">
        <v>4</v>
      </c>
      <c r="B9" s="12" t="s">
        <v>6</v>
      </c>
      <c r="C9" s="8" t="s">
        <v>33</v>
      </c>
      <c r="D9" s="23">
        <v>3726037.5</v>
      </c>
      <c r="E9" s="9">
        <v>1234517.27</v>
      </c>
      <c r="F9" s="9">
        <f>10634426.16-108887.39</f>
        <v>10525538.77</v>
      </c>
      <c r="G9" s="30">
        <f t="shared" si="0"/>
        <v>15486093.54</v>
      </c>
    </row>
    <row r="10" spans="1:7" ht="12.75">
      <c r="A10" s="11">
        <v>5</v>
      </c>
      <c r="B10" s="12" t="s">
        <v>7</v>
      </c>
      <c r="C10" s="8" t="s">
        <v>42</v>
      </c>
      <c r="D10" s="23">
        <v>6654935.93</v>
      </c>
      <c r="E10" s="9">
        <v>1972569.43</v>
      </c>
      <c r="F10" s="9">
        <f>15883397.66+334207.53</f>
        <v>16217605.19</v>
      </c>
      <c r="G10" s="30">
        <f t="shared" si="0"/>
        <v>24845110.55</v>
      </c>
    </row>
    <row r="11" spans="1:7" ht="12.75">
      <c r="A11" s="11">
        <v>7</v>
      </c>
      <c r="B11" s="12" t="s">
        <v>9</v>
      </c>
      <c r="C11" s="8" t="s">
        <v>21</v>
      </c>
      <c r="D11" s="23">
        <v>601327.45</v>
      </c>
      <c r="E11" s="9">
        <v>186647.53</v>
      </c>
      <c r="F11" s="9">
        <f>1459050.39+9051.91</f>
        <v>1468102.2999999998</v>
      </c>
      <c r="G11" s="30">
        <f t="shared" si="0"/>
        <v>2256077.28</v>
      </c>
    </row>
    <row r="12" spans="1:7" ht="12.75">
      <c r="A12" s="11">
        <v>9</v>
      </c>
      <c r="B12" s="12" t="s">
        <v>45</v>
      </c>
      <c r="C12" s="8" t="s">
        <v>12</v>
      </c>
      <c r="D12" s="23">
        <v>0</v>
      </c>
      <c r="E12" s="9"/>
      <c r="F12" s="9"/>
      <c r="G12" s="30">
        <f t="shared" si="0"/>
        <v>0</v>
      </c>
    </row>
    <row r="13" spans="1:7" ht="12.75">
      <c r="A13" s="11">
        <v>10</v>
      </c>
      <c r="B13" s="14" t="s">
        <v>13</v>
      </c>
      <c r="C13" s="8" t="s">
        <v>14</v>
      </c>
      <c r="D13" s="23">
        <v>812650.6000000001</v>
      </c>
      <c r="E13" s="9">
        <v>245585.91</v>
      </c>
      <c r="F13" s="9">
        <f>2557224.96+24079.78</f>
        <v>2581304.7399999998</v>
      </c>
      <c r="G13" s="30">
        <f t="shared" si="0"/>
        <v>3639541.25</v>
      </c>
    </row>
    <row r="14" spans="1:7" ht="12.75">
      <c r="A14" s="11">
        <v>12</v>
      </c>
      <c r="B14" s="15" t="s">
        <v>16</v>
      </c>
      <c r="C14" s="8" t="s">
        <v>36</v>
      </c>
      <c r="D14" s="23">
        <f>370266.18</f>
        <v>370266.18</v>
      </c>
      <c r="E14" s="9">
        <v>124639.25</v>
      </c>
      <c r="F14" s="9">
        <f>1676065.18-24321.88</f>
        <v>1651743.3</v>
      </c>
      <c r="G14" s="30">
        <f t="shared" si="0"/>
        <v>2146648.73</v>
      </c>
    </row>
    <row r="15" spans="1:7" ht="12.75">
      <c r="A15" s="11">
        <v>11</v>
      </c>
      <c r="B15" s="15" t="s">
        <v>15</v>
      </c>
      <c r="C15" s="8" t="s">
        <v>20</v>
      </c>
      <c r="D15" s="23">
        <v>2593756.01</v>
      </c>
      <c r="E15" s="9">
        <v>823038.26</v>
      </c>
      <c r="F15" s="9">
        <f>7175821.9-61156.61</f>
        <v>7114665.29</v>
      </c>
      <c r="G15" s="30">
        <f t="shared" si="0"/>
        <v>10531459.559999999</v>
      </c>
    </row>
    <row r="16" spans="1:7" ht="12.75">
      <c r="A16" s="11">
        <v>13</v>
      </c>
      <c r="B16" s="16" t="s">
        <v>17</v>
      </c>
      <c r="C16" s="9" t="s">
        <v>18</v>
      </c>
      <c r="D16" s="23">
        <v>555419.69</v>
      </c>
      <c r="E16" s="9">
        <v>180828.23</v>
      </c>
      <c r="F16" s="9">
        <f>1915775.12-242049.24</f>
        <v>1673725.8800000001</v>
      </c>
      <c r="G16" s="30">
        <f t="shared" si="0"/>
        <v>2409973.8</v>
      </c>
    </row>
    <row r="17" spans="1:7" ht="12.75">
      <c r="A17" s="11">
        <v>8</v>
      </c>
      <c r="B17" s="12" t="s">
        <v>10</v>
      </c>
      <c r="C17" s="8" t="s">
        <v>11</v>
      </c>
      <c r="D17" s="23">
        <v>402735.66000000003</v>
      </c>
      <c r="E17" s="9">
        <v>124397.75</v>
      </c>
      <c r="F17" s="9">
        <f>1001022.51+59149.8</f>
        <v>1060172.31</v>
      </c>
      <c r="G17" s="30">
        <f t="shared" si="0"/>
        <v>1587305.7200000002</v>
      </c>
    </row>
    <row r="18" spans="1:7" ht="12.75">
      <c r="A18" s="11">
        <v>18</v>
      </c>
      <c r="B18" s="18" t="s">
        <v>43</v>
      </c>
      <c r="C18" s="20" t="s">
        <v>40</v>
      </c>
      <c r="D18" s="23">
        <v>0</v>
      </c>
      <c r="E18" s="9"/>
      <c r="F18" s="9"/>
      <c r="G18" s="30">
        <f t="shared" si="0"/>
        <v>0</v>
      </c>
    </row>
    <row r="19" spans="1:7" ht="12.75">
      <c r="A19" s="11">
        <v>14</v>
      </c>
      <c r="B19" s="18" t="s">
        <v>23</v>
      </c>
      <c r="C19" s="20" t="s">
        <v>24</v>
      </c>
      <c r="D19" s="23">
        <f>7108775.43</f>
        <v>7108775.43</v>
      </c>
      <c r="E19" s="9">
        <v>2428407.19</v>
      </c>
      <c r="F19" s="9">
        <f>20979904.91-264795.58</f>
        <v>20715109.330000002</v>
      </c>
      <c r="G19" s="30">
        <f t="shared" si="0"/>
        <v>30252291.950000003</v>
      </c>
    </row>
    <row r="20" spans="1:7" ht="12.75">
      <c r="A20" s="11">
        <v>15</v>
      </c>
      <c r="B20" s="18" t="s">
        <v>37</v>
      </c>
      <c r="C20" s="20" t="s">
        <v>25</v>
      </c>
      <c r="D20" s="23">
        <v>438590.23</v>
      </c>
      <c r="E20" s="9">
        <v>143498.9</v>
      </c>
      <c r="F20" s="9">
        <f>1228709.38+8968.68</f>
        <v>1237678.0599999998</v>
      </c>
      <c r="G20" s="30">
        <f t="shared" si="0"/>
        <v>1819767.1899999997</v>
      </c>
    </row>
    <row r="21" spans="1:7" ht="12.75">
      <c r="A21" s="11">
        <v>16</v>
      </c>
      <c r="B21" s="18" t="s">
        <v>38</v>
      </c>
      <c r="C21" s="20" t="s">
        <v>29</v>
      </c>
      <c r="D21" s="23">
        <v>138607.03</v>
      </c>
      <c r="E21" s="9">
        <v>43853.83</v>
      </c>
      <c r="F21" s="9">
        <f>394684.44-18464.77</f>
        <v>376219.67</v>
      </c>
      <c r="G21" s="30">
        <f t="shared" si="0"/>
        <v>558680.53</v>
      </c>
    </row>
    <row r="22" spans="1:7" ht="12.75">
      <c r="A22" s="11">
        <v>17</v>
      </c>
      <c r="B22" s="18" t="s">
        <v>30</v>
      </c>
      <c r="C22" s="20" t="s">
        <v>31</v>
      </c>
      <c r="D22" s="23">
        <v>621270.1300000001</v>
      </c>
      <c r="E22" s="9">
        <v>207175.43</v>
      </c>
      <c r="F22" s="9">
        <f>1914020.9-68026.4</f>
        <v>1845994.5</v>
      </c>
      <c r="G22" s="30">
        <f t="shared" si="0"/>
        <v>2674440.06</v>
      </c>
    </row>
    <row r="23" spans="1:7" ht="13.5" thickBot="1">
      <c r="A23" s="25">
        <v>19</v>
      </c>
      <c r="B23" s="19" t="s">
        <v>39</v>
      </c>
      <c r="C23" s="21" t="s">
        <v>41</v>
      </c>
      <c r="D23" s="26">
        <f>89827.74</f>
        <v>89827.74</v>
      </c>
      <c r="E23" s="37">
        <v>29960.62</v>
      </c>
      <c r="F23" s="37">
        <f>211547.61-16231.07</f>
        <v>195316.53999999998</v>
      </c>
      <c r="G23" s="38">
        <f t="shared" si="0"/>
        <v>315104.89999999997</v>
      </c>
    </row>
    <row r="24" spans="1:7" ht="13.5" thickBot="1">
      <c r="A24" s="41" t="s">
        <v>26</v>
      </c>
      <c r="B24" s="42"/>
      <c r="C24" s="42"/>
      <c r="D24" s="39">
        <f>SUM(D5:D23)</f>
        <v>87872764.92000002</v>
      </c>
      <c r="E24" s="39">
        <f>SUM(E5:E23)</f>
        <v>28835735.74</v>
      </c>
      <c r="F24" s="39">
        <f>SUM(F5:F23)</f>
        <v>241355776.08</v>
      </c>
      <c r="G24" s="22">
        <f>SUM(G5:G23)</f>
        <v>358064276.74</v>
      </c>
    </row>
    <row r="26" ht="12.75">
      <c r="A26" s="33"/>
    </row>
    <row r="27" ht="12.75">
      <c r="A27" s="33"/>
    </row>
    <row r="34" spans="1:2" ht="12.75">
      <c r="A34" s="34"/>
      <c r="B34" s="34"/>
    </row>
  </sheetData>
  <sheetProtection/>
  <mergeCells count="2">
    <mergeCell ref="B1:C1"/>
    <mergeCell ref="A24:C24"/>
  </mergeCells>
  <printOptions/>
  <pageMargins left="0.2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DanaP</cp:lastModifiedBy>
  <cp:lastPrinted>2018-05-16T05:57:59Z</cp:lastPrinted>
  <dcterms:created xsi:type="dcterms:W3CDTF">1996-10-14T23:33:28Z</dcterms:created>
  <dcterms:modified xsi:type="dcterms:W3CDTF">2019-02-07T08:30:55Z</dcterms:modified>
  <cp:category/>
  <cp:version/>
  <cp:contentType/>
  <cp:contentStatus/>
</cp:coreProperties>
</file>